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275" windowHeight="7500"/>
  </bookViews>
  <sheets>
    <sheet name="Fig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6" i="1" l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T5" i="1"/>
  <c r="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P5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N19" i="1" s="1"/>
  <c r="M5" i="1"/>
  <c r="N5" i="1" s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J8" i="1"/>
  <c r="J12" i="1"/>
  <c r="J16" i="1"/>
  <c r="K6" i="1"/>
  <c r="K8" i="1"/>
  <c r="K9" i="1"/>
  <c r="K10" i="1"/>
  <c r="K12" i="1"/>
  <c r="K13" i="1"/>
  <c r="K14" i="1"/>
  <c r="K16" i="1"/>
  <c r="K17" i="1"/>
  <c r="K18" i="1"/>
  <c r="K5" i="1"/>
  <c r="H6" i="1"/>
  <c r="H7" i="1"/>
  <c r="K7" i="1" s="1"/>
  <c r="H8" i="1"/>
  <c r="H9" i="1"/>
  <c r="H10" i="1"/>
  <c r="H11" i="1"/>
  <c r="K11" i="1" s="1"/>
  <c r="H12" i="1"/>
  <c r="H13" i="1"/>
  <c r="H14" i="1"/>
  <c r="H15" i="1"/>
  <c r="K15" i="1" s="1"/>
  <c r="H16" i="1"/>
  <c r="H17" i="1"/>
  <c r="H18" i="1"/>
  <c r="H19" i="1"/>
  <c r="K19" i="1" s="1"/>
  <c r="H5" i="1"/>
  <c r="E8" i="1"/>
  <c r="F8" i="1"/>
  <c r="E9" i="1"/>
  <c r="J9" i="1" s="1"/>
  <c r="E12" i="1"/>
  <c r="F12" i="1"/>
  <c r="E13" i="1"/>
  <c r="J13" i="1" s="1"/>
  <c r="E16" i="1"/>
  <c r="F16" i="1"/>
  <c r="E17" i="1"/>
  <c r="J17" i="1" s="1"/>
  <c r="E5" i="1"/>
  <c r="J5" i="1" s="1"/>
  <c r="C6" i="1"/>
  <c r="F6" i="1" s="1"/>
  <c r="C8" i="1"/>
  <c r="C9" i="1"/>
  <c r="F9" i="1" s="1"/>
  <c r="C10" i="1"/>
  <c r="F10" i="1" s="1"/>
  <c r="C12" i="1"/>
  <c r="C13" i="1"/>
  <c r="F13" i="1" s="1"/>
  <c r="C14" i="1"/>
  <c r="F14" i="1" s="1"/>
  <c r="C16" i="1"/>
  <c r="C17" i="1"/>
  <c r="F17" i="1" s="1"/>
  <c r="C18" i="1"/>
  <c r="F18" i="1" s="1"/>
  <c r="C5" i="1"/>
  <c r="F5" i="1" s="1"/>
  <c r="B6" i="1"/>
  <c r="E6" i="1" s="1"/>
  <c r="J6" i="1" s="1"/>
  <c r="B7" i="1"/>
  <c r="C7" i="1" s="1"/>
  <c r="F7" i="1" s="1"/>
  <c r="B8" i="1"/>
  <c r="B9" i="1"/>
  <c r="B10" i="1"/>
  <c r="E10" i="1" s="1"/>
  <c r="J10" i="1" s="1"/>
  <c r="B11" i="1"/>
  <c r="C11" i="1" s="1"/>
  <c r="F11" i="1" s="1"/>
  <c r="B12" i="1"/>
  <c r="B13" i="1"/>
  <c r="B14" i="1"/>
  <c r="E14" i="1" s="1"/>
  <c r="J14" i="1" s="1"/>
  <c r="B15" i="1"/>
  <c r="C15" i="1" s="1"/>
  <c r="F15" i="1" s="1"/>
  <c r="B16" i="1"/>
  <c r="B17" i="1"/>
  <c r="B18" i="1"/>
  <c r="E18" i="1" s="1"/>
  <c r="J18" i="1" s="1"/>
  <c r="B19" i="1"/>
  <c r="C19" i="1" s="1"/>
  <c r="F19" i="1" s="1"/>
  <c r="B5" i="1"/>
  <c r="E11" i="1" l="1"/>
  <c r="J11" i="1" s="1"/>
  <c r="E7" i="1"/>
  <c r="J7" i="1" s="1"/>
  <c r="E19" i="1"/>
  <c r="J19" i="1" s="1"/>
  <c r="E15" i="1"/>
  <c r="J15" i="1" s="1"/>
</calcChain>
</file>

<file path=xl/sharedStrings.xml><?xml version="1.0" encoding="utf-8"?>
<sst xmlns="http://schemas.openxmlformats.org/spreadsheetml/2006/main" count="27" uniqueCount="10">
  <si>
    <t>Precio BBVA 30 junio</t>
  </si>
  <si>
    <t>Comprador</t>
  </si>
  <si>
    <t>Vendedor</t>
  </si>
  <si>
    <t>acción</t>
  </si>
  <si>
    <t>rentabilidad</t>
  </si>
  <si>
    <t>Call</t>
  </si>
  <si>
    <t>call</t>
  </si>
  <si>
    <t>Put</t>
  </si>
  <si>
    <t>acción +put</t>
  </si>
  <si>
    <t>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</si>
</sst>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Comprador de </a:t>
            </a:r>
            <a:r>
              <a:rPr lang="en-US" i="1"/>
              <a:t>call</a:t>
            </a:r>
          </a:p>
        </c:rich>
      </c:tx>
      <c:layout>
        <c:manualLayout>
          <c:xMode val="edge"/>
          <c:yMode val="edge"/>
          <c:x val="0.27060317460317462"/>
          <c:y val="0.1587301587301587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'Fig1'!$B$5:$B$19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30656"/>
        <c:axId val="111247360"/>
      </c:scatterChart>
      <c:valAx>
        <c:axId val="52630656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247360"/>
        <c:crosses val="autoZero"/>
        <c:crossBetween val="midCat"/>
        <c:majorUnit val="2"/>
      </c:valAx>
      <c:valAx>
        <c:axId val="11124736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Ingresos netos el 30 de junio (€)</a:t>
                </a:r>
              </a:p>
            </c:rich>
          </c:tx>
          <c:layout>
            <c:manualLayout>
              <c:xMode val="edge"/>
              <c:yMode val="edge"/>
              <c:x val="2.5246844144481951E-3"/>
              <c:y val="7.04615712097227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6306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Vendedor de </a:t>
            </a:r>
            <a:r>
              <a:rPr lang="en-US" i="1"/>
              <a:t>put</a:t>
            </a:r>
          </a:p>
        </c:rich>
      </c:tx>
      <c:layout>
        <c:manualLayout>
          <c:xMode val="edge"/>
          <c:yMode val="edge"/>
          <c:x val="0.55420105820105825"/>
          <c:y val="0.183194787644880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'Fig1'!$P$5:$P$19</c:f>
              <c:numCache>
                <c:formatCode>General</c:formatCode>
                <c:ptCount val="15"/>
                <c:pt idx="0">
                  <c:v>-7.5</c:v>
                </c:pt>
                <c:pt idx="1">
                  <c:v>-6.5</c:v>
                </c:pt>
                <c:pt idx="2">
                  <c:v>-5.5</c:v>
                </c:pt>
                <c:pt idx="3">
                  <c:v>-4.5</c:v>
                </c:pt>
                <c:pt idx="4">
                  <c:v>-3.5</c:v>
                </c:pt>
                <c:pt idx="5">
                  <c:v>-2.5</c:v>
                </c:pt>
                <c:pt idx="6">
                  <c:v>-1.5</c:v>
                </c:pt>
                <c:pt idx="7">
                  <c:v>-0.5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34080"/>
        <c:axId val="124740352"/>
      </c:scatterChart>
      <c:valAx>
        <c:axId val="124734080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>
            <c:manualLayout>
              <c:xMode val="edge"/>
              <c:yMode val="edge"/>
              <c:x val="0.17539307586551681"/>
              <c:y val="0.9063661988652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24740352"/>
        <c:crosses val="autoZero"/>
        <c:crossBetween val="midCat"/>
        <c:majorUnit val="2"/>
      </c:valAx>
      <c:valAx>
        <c:axId val="124740352"/>
        <c:scaling>
          <c:orientation val="minMax"/>
          <c:max val="1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18666946631536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734080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put</a:t>
            </a:r>
          </a:p>
        </c:rich>
      </c:tx>
      <c:layout>
        <c:manualLayout>
          <c:xMode val="edge"/>
          <c:yMode val="edge"/>
          <c:x val="0.78277248677248679"/>
          <c:y val="0.4339591928728392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0726399119464905"/>
          <c:y val="2.6215368912219306E-2"/>
          <c:w val="0.8332901532469732"/>
          <c:h val="0.75758927130955667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'Fig1'!$Q$5:$Q$19</c:f>
              <c:numCache>
                <c:formatCode>General</c:formatCode>
                <c:ptCount val="15"/>
                <c:pt idx="0">
                  <c:v>-0.20000000000000018</c:v>
                </c:pt>
                <c:pt idx="1">
                  <c:v>-0.20000000000000018</c:v>
                </c:pt>
                <c:pt idx="2">
                  <c:v>-0.20000000000000018</c:v>
                </c:pt>
                <c:pt idx="3">
                  <c:v>-0.20000000000000018</c:v>
                </c:pt>
                <c:pt idx="4">
                  <c:v>-0.20000000000000018</c:v>
                </c:pt>
                <c:pt idx="5">
                  <c:v>-0.20000000000000018</c:v>
                </c:pt>
                <c:pt idx="6">
                  <c:v>-0.20000000000000018</c:v>
                </c:pt>
                <c:pt idx="7">
                  <c:v>-0.20000000000000018</c:v>
                </c:pt>
                <c:pt idx="8">
                  <c:v>-0.20000000000000018</c:v>
                </c:pt>
                <c:pt idx="9">
                  <c:v>0.79999999999999982</c:v>
                </c:pt>
                <c:pt idx="10">
                  <c:v>1.7999999999999998</c:v>
                </c:pt>
                <c:pt idx="11">
                  <c:v>2.8</c:v>
                </c:pt>
                <c:pt idx="12">
                  <c:v>3.8</c:v>
                </c:pt>
                <c:pt idx="13">
                  <c:v>4.8</c:v>
                </c:pt>
                <c:pt idx="14">
                  <c:v>5.8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'Fig1'!$H$4</c:f>
              <c:strCache>
                <c:ptCount val="1"/>
                <c:pt idx="0">
                  <c:v>acción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'Fig1'!$H$5:$H$19</c:f>
              <c:numCache>
                <c:formatCode>General</c:formatCode>
                <c:ptCount val="15"/>
                <c:pt idx="0">
                  <c:v>-7.7</c:v>
                </c:pt>
                <c:pt idx="1">
                  <c:v>-6.7</c:v>
                </c:pt>
                <c:pt idx="2">
                  <c:v>-5.7</c:v>
                </c:pt>
                <c:pt idx="3">
                  <c:v>-4.7</c:v>
                </c:pt>
                <c:pt idx="4">
                  <c:v>-3.7</c:v>
                </c:pt>
                <c:pt idx="5">
                  <c:v>-2.7</c:v>
                </c:pt>
                <c:pt idx="6">
                  <c:v>-1.7000000000000002</c:v>
                </c:pt>
                <c:pt idx="7">
                  <c:v>-0.70000000000000018</c:v>
                </c:pt>
                <c:pt idx="8">
                  <c:v>0.29999999999999982</c:v>
                </c:pt>
                <c:pt idx="9">
                  <c:v>1.2999999999999998</c:v>
                </c:pt>
                <c:pt idx="10">
                  <c:v>2.2999999999999998</c:v>
                </c:pt>
                <c:pt idx="11">
                  <c:v>3.3</c:v>
                </c:pt>
                <c:pt idx="12">
                  <c:v>4.3</c:v>
                </c:pt>
                <c:pt idx="13">
                  <c:v>5.3</c:v>
                </c:pt>
                <c:pt idx="14">
                  <c:v>6.3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'Fig1'!$M$5:$M$19</c:f>
              <c:numCache>
                <c:formatCode>General</c:formatCode>
                <c:ptCount val="15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63136"/>
        <c:axId val="124773504"/>
      </c:scatterChart>
      <c:valAx>
        <c:axId val="124763136"/>
        <c:scaling>
          <c:orientation val="minMax"/>
          <c:max val="12"/>
          <c:min val="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24773504"/>
        <c:crosses val="autoZero"/>
        <c:crossBetween val="midCat"/>
        <c:majorUnit val="2"/>
      </c:valAx>
      <c:valAx>
        <c:axId val="124773504"/>
        <c:scaling>
          <c:orientation val="minMax"/>
          <c:max val="4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24783151637096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7631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Comprador de </a:t>
            </a:r>
            <a:r>
              <a:rPr lang="en-US" i="1"/>
              <a:t>forward</a:t>
            </a:r>
          </a:p>
        </c:rich>
      </c:tx>
      <c:layout>
        <c:manualLayout>
          <c:xMode val="edge"/>
          <c:yMode val="edge"/>
          <c:x val="0.29176719576719579"/>
          <c:y val="0.1281489425948409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'Fig1'!$S$5:$S$19</c:f>
              <c:numCache>
                <c:formatCode>General</c:formatCode>
                <c:ptCount val="15"/>
                <c:pt idx="0">
                  <c:v>-7.8</c:v>
                </c:pt>
                <c:pt idx="1">
                  <c:v>-6.8</c:v>
                </c:pt>
                <c:pt idx="2">
                  <c:v>-5.8</c:v>
                </c:pt>
                <c:pt idx="3">
                  <c:v>-4.8</c:v>
                </c:pt>
                <c:pt idx="4">
                  <c:v>-3.8</c:v>
                </c:pt>
                <c:pt idx="5">
                  <c:v>-2.8</c:v>
                </c:pt>
                <c:pt idx="6">
                  <c:v>-1.7999999999999998</c:v>
                </c:pt>
                <c:pt idx="7">
                  <c:v>-0.79999999999999982</c:v>
                </c:pt>
                <c:pt idx="8">
                  <c:v>0.20000000000000018</c:v>
                </c:pt>
                <c:pt idx="9">
                  <c:v>1.2000000000000002</c:v>
                </c:pt>
                <c:pt idx="10">
                  <c:v>2.2000000000000002</c:v>
                </c:pt>
                <c:pt idx="11">
                  <c:v>3.2</c:v>
                </c:pt>
                <c:pt idx="12">
                  <c:v>4.2</c:v>
                </c:pt>
                <c:pt idx="13">
                  <c:v>5.2</c:v>
                </c:pt>
                <c:pt idx="14">
                  <c:v>6.2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72864"/>
        <c:axId val="130182528"/>
      </c:scatterChart>
      <c:valAx>
        <c:axId val="129972864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30182528"/>
        <c:crosses val="autoZero"/>
        <c:crossBetween val="midCat"/>
        <c:majorUnit val="2"/>
      </c:valAx>
      <c:valAx>
        <c:axId val="130182528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24783151637096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9972864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Vendedor de </a:t>
            </a:r>
            <a:r>
              <a:rPr lang="en-US" i="1"/>
              <a:t>forward</a:t>
            </a:r>
          </a:p>
        </c:rich>
      </c:tx>
      <c:layout>
        <c:manualLayout>
          <c:xMode val="edge"/>
          <c:yMode val="edge"/>
          <c:x val="0.41875132275132276"/>
          <c:y val="0.1281489425948409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'Fig1'!$T$5:$T$19</c:f>
              <c:numCache>
                <c:formatCode>General</c:formatCode>
                <c:ptCount val="15"/>
                <c:pt idx="0">
                  <c:v>7.8</c:v>
                </c:pt>
                <c:pt idx="1">
                  <c:v>6.8</c:v>
                </c:pt>
                <c:pt idx="2">
                  <c:v>5.8</c:v>
                </c:pt>
                <c:pt idx="3">
                  <c:v>4.8</c:v>
                </c:pt>
                <c:pt idx="4">
                  <c:v>3.8</c:v>
                </c:pt>
                <c:pt idx="5">
                  <c:v>2.8</c:v>
                </c:pt>
                <c:pt idx="6">
                  <c:v>1.7999999999999998</c:v>
                </c:pt>
                <c:pt idx="7">
                  <c:v>0.79999999999999982</c:v>
                </c:pt>
                <c:pt idx="8">
                  <c:v>-0.20000000000000018</c:v>
                </c:pt>
                <c:pt idx="9">
                  <c:v>-1.2000000000000002</c:v>
                </c:pt>
                <c:pt idx="10">
                  <c:v>-2.2000000000000002</c:v>
                </c:pt>
                <c:pt idx="11">
                  <c:v>-3.2</c:v>
                </c:pt>
                <c:pt idx="12">
                  <c:v>-4.2</c:v>
                </c:pt>
                <c:pt idx="13">
                  <c:v>-5.2</c:v>
                </c:pt>
                <c:pt idx="14">
                  <c:v>-6.2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04128"/>
        <c:axId val="127106048"/>
      </c:scatterChart>
      <c:valAx>
        <c:axId val="127104128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>
            <c:manualLayout>
              <c:xMode val="edge"/>
              <c:yMode val="edge"/>
              <c:x val="0.17539307586551681"/>
              <c:y val="0.9063661988652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27106048"/>
        <c:crosses val="autoZero"/>
        <c:crossBetween val="midCat"/>
        <c:majorUnit val="2"/>
      </c:valAx>
      <c:valAx>
        <c:axId val="127106048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18666946631536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104128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Vendedor de </a:t>
            </a:r>
            <a:r>
              <a:rPr lang="en-US" i="1"/>
              <a:t>call</a:t>
            </a:r>
          </a:p>
        </c:rich>
      </c:tx>
      <c:layout>
        <c:manualLayout>
          <c:xMode val="edge"/>
          <c:yMode val="edge"/>
          <c:x val="0.27060317460317462"/>
          <c:y val="0.1587301587301587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'Fig1'!$C$5:$C$19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1824"/>
        <c:axId val="76273152"/>
      </c:scatterChart>
      <c:valAx>
        <c:axId val="76221824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>
            <c:manualLayout>
              <c:xMode val="edge"/>
              <c:yMode val="edge"/>
              <c:x val="0.17539307586551681"/>
              <c:y val="0.9063661988652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76273152"/>
        <c:crosses val="autoZero"/>
        <c:crossBetween val="midCat"/>
        <c:majorUnit val="2"/>
      </c:valAx>
      <c:valAx>
        <c:axId val="76273152"/>
        <c:scaling>
          <c:orientation val="minMax"/>
          <c:max val="0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Ingresos netos el 30 de junio (€)</a:t>
                </a:r>
              </a:p>
            </c:rich>
          </c:tx>
          <c:layout>
            <c:manualLayout>
              <c:xMode val="edge"/>
              <c:yMode val="edge"/>
              <c:x val="2.5246844144481951E-3"/>
              <c:y val="7.04615712097227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62218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Comprador de </a:t>
            </a:r>
            <a:r>
              <a:rPr lang="en-US" i="1"/>
              <a:t>call</a:t>
            </a:r>
          </a:p>
        </c:rich>
      </c:tx>
      <c:layout>
        <c:manualLayout>
          <c:xMode val="edge"/>
          <c:yMode val="edge"/>
          <c:x val="0.27060317460317462"/>
          <c:y val="0.1587301587301587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'Fig1'!$E$5:$E$19</c:f>
              <c:numCache>
                <c:formatCode>General</c:formatCode>
                <c:ptCount val="15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0.6</c:v>
                </c:pt>
                <c:pt idx="10">
                  <c:v>1.6</c:v>
                </c:pt>
                <c:pt idx="11">
                  <c:v>2.6</c:v>
                </c:pt>
                <c:pt idx="12">
                  <c:v>3.6</c:v>
                </c:pt>
                <c:pt idx="13">
                  <c:v>4.5999999999999996</c:v>
                </c:pt>
                <c:pt idx="14">
                  <c:v>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85088"/>
        <c:axId val="109150208"/>
      </c:scatterChart>
      <c:valAx>
        <c:axId val="53385088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09150208"/>
        <c:crosses val="autoZero"/>
        <c:crossBetween val="midCat"/>
        <c:majorUnit val="2"/>
      </c:valAx>
      <c:valAx>
        <c:axId val="109150208"/>
        <c:scaling>
          <c:orientation val="minMax"/>
          <c:max val="6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24783151637096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338508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Vendedor de </a:t>
            </a:r>
            <a:r>
              <a:rPr lang="en-US" i="1"/>
              <a:t>call</a:t>
            </a:r>
          </a:p>
        </c:rich>
      </c:tx>
      <c:layout>
        <c:manualLayout>
          <c:xMode val="edge"/>
          <c:yMode val="edge"/>
          <c:x val="0.17324867724867724"/>
          <c:y val="0.2198920176782404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'Fig1'!$F$5:$F$19</c:f>
              <c:numCache>
                <c:formatCode>General</c:formatCode>
                <c:ptCount val="1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-0.6</c:v>
                </c:pt>
                <c:pt idx="10">
                  <c:v>-1.6</c:v>
                </c:pt>
                <c:pt idx="11">
                  <c:v>-2.6</c:v>
                </c:pt>
                <c:pt idx="12">
                  <c:v>-3.6</c:v>
                </c:pt>
                <c:pt idx="13">
                  <c:v>-4.5999999999999996</c:v>
                </c:pt>
                <c:pt idx="14">
                  <c:v>-5.6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78880"/>
        <c:axId val="109180800"/>
      </c:scatterChart>
      <c:valAx>
        <c:axId val="109178880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>
            <c:manualLayout>
              <c:xMode val="edge"/>
              <c:yMode val="edge"/>
              <c:x val="0.17539307586551681"/>
              <c:y val="0.9063661988652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09180800"/>
        <c:crosses val="autoZero"/>
        <c:crossBetween val="midCat"/>
        <c:majorUnit val="2"/>
      </c:valAx>
      <c:valAx>
        <c:axId val="109180800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186669466315362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1788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call</a:t>
            </a:r>
          </a:p>
        </c:rich>
      </c:tx>
      <c:layout>
        <c:manualLayout>
          <c:xMode val="edge"/>
          <c:yMode val="edge"/>
          <c:x val="0.78277248677248679"/>
          <c:y val="0.2627054527171601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'Fig1'!$E$5:$E$19</c:f>
              <c:numCache>
                <c:formatCode>General</c:formatCode>
                <c:ptCount val="15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0.6</c:v>
                </c:pt>
                <c:pt idx="10">
                  <c:v>1.6</c:v>
                </c:pt>
                <c:pt idx="11">
                  <c:v>2.6</c:v>
                </c:pt>
                <c:pt idx="12">
                  <c:v>3.6</c:v>
                </c:pt>
                <c:pt idx="13">
                  <c:v>4.5999999999999996</c:v>
                </c:pt>
                <c:pt idx="14">
                  <c:v>5.6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'Fig1'!$H$4</c:f>
              <c:strCache>
                <c:ptCount val="1"/>
                <c:pt idx="0">
                  <c:v>acción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'Fig1'!$H$5:$H$19</c:f>
              <c:numCache>
                <c:formatCode>General</c:formatCode>
                <c:ptCount val="15"/>
                <c:pt idx="0">
                  <c:v>-7.7</c:v>
                </c:pt>
                <c:pt idx="1">
                  <c:v>-6.7</c:v>
                </c:pt>
                <c:pt idx="2">
                  <c:v>-5.7</c:v>
                </c:pt>
                <c:pt idx="3">
                  <c:v>-4.7</c:v>
                </c:pt>
                <c:pt idx="4">
                  <c:v>-3.7</c:v>
                </c:pt>
                <c:pt idx="5">
                  <c:v>-2.7</c:v>
                </c:pt>
                <c:pt idx="6">
                  <c:v>-1.7000000000000002</c:v>
                </c:pt>
                <c:pt idx="7">
                  <c:v>-0.70000000000000018</c:v>
                </c:pt>
                <c:pt idx="8">
                  <c:v>0.29999999999999982</c:v>
                </c:pt>
                <c:pt idx="9">
                  <c:v>1.2999999999999998</c:v>
                </c:pt>
                <c:pt idx="10">
                  <c:v>2.2999999999999998</c:v>
                </c:pt>
                <c:pt idx="11">
                  <c:v>3.3</c:v>
                </c:pt>
                <c:pt idx="12">
                  <c:v>4.3</c:v>
                </c:pt>
                <c:pt idx="13">
                  <c:v>5.3</c:v>
                </c:pt>
                <c:pt idx="14">
                  <c:v>6.3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'Fig1'!$E$5:$E$19</c:f>
              <c:numCache>
                <c:formatCode>General</c:formatCode>
                <c:ptCount val="15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0.6</c:v>
                </c:pt>
                <c:pt idx="10">
                  <c:v>1.6</c:v>
                </c:pt>
                <c:pt idx="11">
                  <c:v>2.6</c:v>
                </c:pt>
                <c:pt idx="12">
                  <c:v>3.6</c:v>
                </c:pt>
                <c:pt idx="13">
                  <c:v>4.5999999999999996</c:v>
                </c:pt>
                <c:pt idx="14">
                  <c:v>5.6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'Fig1'!$H$4</c:f>
              <c:strCache>
                <c:ptCount val="1"/>
                <c:pt idx="0">
                  <c:v>acción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'Fig1'!$H$5:$H$19</c:f>
              <c:numCache>
                <c:formatCode>General</c:formatCode>
                <c:ptCount val="15"/>
                <c:pt idx="0">
                  <c:v>-7.7</c:v>
                </c:pt>
                <c:pt idx="1">
                  <c:v>-6.7</c:v>
                </c:pt>
                <c:pt idx="2">
                  <c:v>-5.7</c:v>
                </c:pt>
                <c:pt idx="3">
                  <c:v>-4.7</c:v>
                </c:pt>
                <c:pt idx="4">
                  <c:v>-3.7</c:v>
                </c:pt>
                <c:pt idx="5">
                  <c:v>-2.7</c:v>
                </c:pt>
                <c:pt idx="6">
                  <c:v>-1.7000000000000002</c:v>
                </c:pt>
                <c:pt idx="7">
                  <c:v>-0.70000000000000018</c:v>
                </c:pt>
                <c:pt idx="8">
                  <c:v>0.29999999999999982</c:v>
                </c:pt>
                <c:pt idx="9">
                  <c:v>1.2999999999999998</c:v>
                </c:pt>
                <c:pt idx="10">
                  <c:v>2.2999999999999998</c:v>
                </c:pt>
                <c:pt idx="11">
                  <c:v>3.3</c:v>
                </c:pt>
                <c:pt idx="12">
                  <c:v>4.3</c:v>
                </c:pt>
                <c:pt idx="13">
                  <c:v>5.3</c:v>
                </c:pt>
                <c:pt idx="14">
                  <c:v>6.3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3936"/>
        <c:axId val="129931136"/>
      </c:scatterChart>
      <c:valAx>
        <c:axId val="127143936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29931136"/>
        <c:crosses val="autoZero"/>
        <c:crossBetween val="midCat"/>
        <c:majorUnit val="2"/>
      </c:valAx>
      <c:valAx>
        <c:axId val="129931136"/>
        <c:scaling>
          <c:orientation val="minMax"/>
          <c:max val="6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24783151637096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1439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call</a:t>
            </a:r>
          </a:p>
        </c:rich>
      </c:tx>
      <c:layout>
        <c:manualLayout>
          <c:xMode val="edge"/>
          <c:yMode val="edge"/>
          <c:x val="0.56266666666666665"/>
          <c:y val="0.152613762617080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899145940090822"/>
          <c:y val="2.6215368912219306E-2"/>
          <c:w val="0.75063950339540886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'Fig1'!$J$5:$J$19</c:f>
              <c:numCache>
                <c:formatCode>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1.4999999999999998</c:v>
                </c:pt>
                <c:pt idx="10">
                  <c:v>4</c:v>
                </c:pt>
                <c:pt idx="11">
                  <c:v>6.5</c:v>
                </c:pt>
                <c:pt idx="12">
                  <c:v>9</c:v>
                </c:pt>
                <c:pt idx="13">
                  <c:v>11.499999999999998</c:v>
                </c:pt>
                <c:pt idx="14">
                  <c:v>13.999999999999998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'Fig1'!$H$4</c:f>
              <c:strCache>
                <c:ptCount val="1"/>
                <c:pt idx="0">
                  <c:v>acción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'Fig1'!$K$5:$K$19</c:f>
              <c:numCache>
                <c:formatCode>0%</c:formatCode>
                <c:ptCount val="15"/>
                <c:pt idx="0">
                  <c:v>-1</c:v>
                </c:pt>
                <c:pt idx="1">
                  <c:v>-0.87012987012987009</c:v>
                </c:pt>
                <c:pt idx="2">
                  <c:v>-0.74025974025974028</c:v>
                </c:pt>
                <c:pt idx="3">
                  <c:v>-0.61038961038961037</c:v>
                </c:pt>
                <c:pt idx="4">
                  <c:v>-0.48051948051948051</c:v>
                </c:pt>
                <c:pt idx="5">
                  <c:v>-0.35064935064935066</c:v>
                </c:pt>
                <c:pt idx="6">
                  <c:v>-0.2207792207792208</c:v>
                </c:pt>
                <c:pt idx="7">
                  <c:v>-9.0909090909090925E-2</c:v>
                </c:pt>
                <c:pt idx="8">
                  <c:v>3.8961038961038939E-2</c:v>
                </c:pt>
                <c:pt idx="9">
                  <c:v>0.1688311688311688</c:v>
                </c:pt>
                <c:pt idx="10">
                  <c:v>0.29870129870129869</c:v>
                </c:pt>
                <c:pt idx="11">
                  <c:v>0.42857142857142855</c:v>
                </c:pt>
                <c:pt idx="12">
                  <c:v>0.55844155844155841</c:v>
                </c:pt>
                <c:pt idx="13">
                  <c:v>0.68831168831168832</c:v>
                </c:pt>
                <c:pt idx="14">
                  <c:v>0.81818181818181812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30560"/>
        <c:axId val="124887808"/>
      </c:scatterChart>
      <c:valAx>
        <c:axId val="123730560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24887808"/>
        <c:crosses val="autoZero"/>
        <c:crossBetween val="midCat"/>
        <c:majorUnit val="2"/>
      </c:valAx>
      <c:valAx>
        <c:axId val="124887808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Rentabilidad (%)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2478315163709618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23730560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Comprador de </a:t>
            </a:r>
            <a:r>
              <a:rPr lang="en-US" i="1"/>
              <a:t>put</a:t>
            </a:r>
          </a:p>
        </c:rich>
      </c:tx>
      <c:layout>
        <c:manualLayout>
          <c:xMode val="edge"/>
          <c:yMode val="edge"/>
          <c:x val="0.42298412698412696"/>
          <c:y val="0.1342651476004008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'Fig1'!$M$5:$M$19</c:f>
              <c:numCache>
                <c:formatCode>General</c:formatCode>
                <c:ptCount val="15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74944"/>
        <c:axId val="117273344"/>
      </c:scatterChart>
      <c:valAx>
        <c:axId val="115074944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273344"/>
        <c:crosses val="autoZero"/>
        <c:crossBetween val="midCat"/>
        <c:majorUnit val="2"/>
      </c:valAx>
      <c:valAx>
        <c:axId val="117273344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Ingresos netos el 30 de junio (€)</a:t>
                </a:r>
              </a:p>
            </c:rich>
          </c:tx>
          <c:layout>
            <c:manualLayout>
              <c:xMode val="edge"/>
              <c:yMode val="edge"/>
              <c:x val="2.5246844144481951E-3"/>
              <c:y val="7.04615712097227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0749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Vendedor de </a:t>
            </a:r>
            <a:r>
              <a:rPr lang="en-US" i="1"/>
              <a:t>put</a:t>
            </a:r>
          </a:p>
        </c:rich>
      </c:tx>
      <c:layout>
        <c:manualLayout>
          <c:xMode val="edge"/>
          <c:yMode val="edge"/>
          <c:x val="0.549968253968254"/>
          <c:y val="0.2137758126726804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'Fig1'!$N$5:$N$19</c:f>
              <c:numCache>
                <c:formatCode>General</c:formatCode>
                <c:ptCount val="1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66144"/>
        <c:axId val="124568320"/>
      </c:scatterChart>
      <c:valAx>
        <c:axId val="124566144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>
            <c:manualLayout>
              <c:xMode val="edge"/>
              <c:yMode val="edge"/>
              <c:x val="0.17539307586551681"/>
              <c:y val="0.9063661988652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24568320"/>
        <c:crosses val="autoZero"/>
        <c:crossBetween val="midCat"/>
        <c:majorUnit val="2"/>
      </c:valAx>
      <c:valAx>
        <c:axId val="124568320"/>
        <c:scaling>
          <c:orientation val="minMax"/>
          <c:max val="0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Ingresos netos el 30 de junio (€)</a:t>
                </a:r>
              </a:p>
            </c:rich>
          </c:tx>
          <c:layout>
            <c:manualLayout>
              <c:xMode val="edge"/>
              <c:yMode val="edge"/>
              <c:x val="2.5246844144481951E-3"/>
              <c:y val="7.04615712097227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5661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Comprador de </a:t>
            </a:r>
            <a:r>
              <a:rPr lang="en-US" i="1"/>
              <a:t>put</a:t>
            </a:r>
          </a:p>
        </c:rich>
      </c:tx>
      <c:layout>
        <c:manualLayout>
          <c:xMode val="edge"/>
          <c:yMode val="edge"/>
          <c:x val="0.4737777777777778"/>
          <c:y val="0.3727971428172396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4758655168103987"/>
          <c:y val="2.6215368912219306E-2"/>
          <c:w val="0.79296754572345118"/>
          <c:h val="0.75758927130955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Comprador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'Fig1'!$A$5:$A$19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'Fig1'!$O$5:$O$19</c:f>
              <c:numCache>
                <c:formatCode>General</c:formatCode>
                <c:ptCount val="15"/>
                <c:pt idx="0">
                  <c:v>7.5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3.5</c:v>
                </c:pt>
                <c:pt idx="5">
                  <c:v>2.5</c:v>
                </c:pt>
                <c:pt idx="6">
                  <c:v>1.5</c:v>
                </c:pt>
                <c:pt idx="7">
                  <c:v>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19872"/>
        <c:axId val="124721792"/>
      </c:scatterChart>
      <c:valAx>
        <c:axId val="124719872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Precio de la acción de BBVA el 30 de junio (€)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25400"/>
        </c:spPr>
        <c:crossAx val="124721792"/>
        <c:crosses val="autoZero"/>
        <c:crossBetween val="midCat"/>
        <c:majorUnit val="2"/>
      </c:valAx>
      <c:valAx>
        <c:axId val="124721792"/>
        <c:scaling>
          <c:orientation val="minMax"/>
          <c:max val="8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Beneficio global (€)</a:t>
                </a:r>
              </a:p>
            </c:rich>
          </c:tx>
          <c:layout>
            <c:manualLayout>
              <c:xMode val="edge"/>
              <c:yMode val="edge"/>
              <c:x val="2.5246844144481942E-3"/>
              <c:y val="0.24783151637096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719872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000"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19</xdr:row>
      <xdr:rowOff>95249</xdr:rowOff>
    </xdr:from>
    <xdr:to>
      <xdr:col>5</xdr:col>
      <xdr:colOff>133350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19</xdr:row>
      <xdr:rowOff>114300</xdr:rowOff>
    </xdr:from>
    <xdr:to>
      <xdr:col>10</xdr:col>
      <xdr:colOff>95250</xdr:colOff>
      <xdr:row>32</xdr:row>
      <xdr:rowOff>85726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35</xdr:row>
      <xdr:rowOff>95249</xdr:rowOff>
    </xdr:from>
    <xdr:to>
      <xdr:col>5</xdr:col>
      <xdr:colOff>133350</xdr:colOff>
      <xdr:row>48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142875</xdr:colOff>
      <xdr:row>35</xdr:row>
      <xdr:rowOff>114300</xdr:rowOff>
    </xdr:from>
    <xdr:to>
      <xdr:col>10</xdr:col>
      <xdr:colOff>95250</xdr:colOff>
      <xdr:row>48</xdr:row>
      <xdr:rowOff>85726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51</xdr:row>
      <xdr:rowOff>95249</xdr:rowOff>
    </xdr:from>
    <xdr:to>
      <xdr:col>5</xdr:col>
      <xdr:colOff>133350</xdr:colOff>
      <xdr:row>64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133350</xdr:colOff>
      <xdr:row>51</xdr:row>
      <xdr:rowOff>95250</xdr:rowOff>
    </xdr:from>
    <xdr:to>
      <xdr:col>10</xdr:col>
      <xdr:colOff>85725</xdr:colOff>
      <xdr:row>64</xdr:row>
      <xdr:rowOff>66676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70</xdr:row>
      <xdr:rowOff>95249</xdr:rowOff>
    </xdr:from>
    <xdr:to>
      <xdr:col>5</xdr:col>
      <xdr:colOff>133350</xdr:colOff>
      <xdr:row>83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142875</xdr:colOff>
      <xdr:row>70</xdr:row>
      <xdr:rowOff>114300</xdr:rowOff>
    </xdr:from>
    <xdr:to>
      <xdr:col>10</xdr:col>
      <xdr:colOff>95250</xdr:colOff>
      <xdr:row>83</xdr:row>
      <xdr:rowOff>85726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180975</xdr:colOff>
      <xdr:row>86</xdr:row>
      <xdr:rowOff>95249</xdr:rowOff>
    </xdr:from>
    <xdr:to>
      <xdr:col>5</xdr:col>
      <xdr:colOff>133350</xdr:colOff>
      <xdr:row>99</xdr:row>
      <xdr:rowOff>66675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142875</xdr:colOff>
      <xdr:row>86</xdr:row>
      <xdr:rowOff>114300</xdr:rowOff>
    </xdr:from>
    <xdr:to>
      <xdr:col>10</xdr:col>
      <xdr:colOff>95250</xdr:colOff>
      <xdr:row>99</xdr:row>
      <xdr:rowOff>85726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180975</xdr:colOff>
      <xdr:row>102</xdr:row>
      <xdr:rowOff>95249</xdr:rowOff>
    </xdr:from>
    <xdr:to>
      <xdr:col>8</xdr:col>
      <xdr:colOff>28575</xdr:colOff>
      <xdr:row>115</xdr:row>
      <xdr:rowOff>66675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180975</xdr:colOff>
      <xdr:row>119</xdr:row>
      <xdr:rowOff>95249</xdr:rowOff>
    </xdr:from>
    <xdr:to>
      <xdr:col>5</xdr:col>
      <xdr:colOff>133350</xdr:colOff>
      <xdr:row>132</xdr:row>
      <xdr:rowOff>66675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142875</xdr:colOff>
      <xdr:row>119</xdr:row>
      <xdr:rowOff>114300</xdr:rowOff>
    </xdr:from>
    <xdr:to>
      <xdr:col>10</xdr:col>
      <xdr:colOff>95250</xdr:colOff>
      <xdr:row>132</xdr:row>
      <xdr:rowOff>85726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0.53016</cdr:x>
      <cdr:y>0.11009</cdr:y>
    </cdr:from>
    <cdr:to>
      <cdr:x>0.72381</cdr:x>
      <cdr:y>0.23395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0675" y="228602"/>
          <a:ext cx="581025" cy="2571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acción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0.7873</cdr:x>
      <cdr:y>0.2477</cdr:y>
    </cdr:from>
    <cdr:to>
      <cdr:x>0.98095</cdr:x>
      <cdr:y>0.37156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62204" y="514346"/>
          <a:ext cx="581022" cy="2571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acción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0.58258</cdr:x>
      <cdr:y>0.07339</cdr:y>
    </cdr:from>
    <cdr:to>
      <cdr:x>0.71573</cdr:x>
      <cdr:y>0.19725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2338" y="152396"/>
          <a:ext cx="629038" cy="2571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acción</a:t>
          </a:r>
        </a:p>
      </cdr:txBody>
    </cdr:sp>
  </cdr:relSizeAnchor>
  <cdr:relSizeAnchor xmlns:cdr="http://schemas.openxmlformats.org/drawingml/2006/chartDrawing">
    <cdr:from>
      <cdr:x>0.81519</cdr:x>
      <cdr:y>0.18349</cdr:y>
    </cdr:from>
    <cdr:to>
      <cdr:x>0.99194</cdr:x>
      <cdr:y>0.30888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51274" y="381001"/>
          <a:ext cx="835025" cy="2603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acción + </a:t>
          </a:r>
          <a:r>
            <a:rPr lang="es-ES" sz="1100" b="1" i="1">
              <a:latin typeface="Arial Narrow" panose="020B0606020202030204" pitchFamily="34" charset="0"/>
            </a:rPr>
            <a:t>put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topLeftCell="A9" workbookViewId="0">
      <pane ySplit="3870" topLeftCell="A119" activePane="bottomLeft"/>
      <selection activeCell="S20" sqref="S20"/>
      <selection pane="bottomLeft" activeCell="N124" sqref="N124"/>
    </sheetView>
  </sheetViews>
  <sheetFormatPr defaultRowHeight="12.75" x14ac:dyDescent="0.2"/>
  <cols>
    <col min="1" max="10" width="9.140625" style="1"/>
    <col min="11" max="11" width="9.140625" style="1" customWidth="1"/>
    <col min="12" max="12" width="2.85546875" style="1" customWidth="1"/>
    <col min="13" max="16384" width="9.140625" style="1"/>
  </cols>
  <sheetData>
    <row r="2" spans="1:20" x14ac:dyDescent="0.2">
      <c r="B2" s="1" t="s">
        <v>6</v>
      </c>
      <c r="C2" s="1" t="s">
        <v>6</v>
      </c>
      <c r="D2" s="1" t="s">
        <v>6</v>
      </c>
      <c r="E2" s="1" t="s">
        <v>6</v>
      </c>
      <c r="F2" s="1" t="s">
        <v>6</v>
      </c>
      <c r="M2" s="1" t="s">
        <v>7</v>
      </c>
      <c r="N2" s="1" t="s">
        <v>7</v>
      </c>
      <c r="O2" s="1" t="s">
        <v>7</v>
      </c>
      <c r="P2" s="1" t="s">
        <v>7</v>
      </c>
      <c r="S2" s="1" t="s">
        <v>9</v>
      </c>
      <c r="T2" s="1" t="s">
        <v>9</v>
      </c>
    </row>
    <row r="3" spans="1:20" x14ac:dyDescent="0.2">
      <c r="A3" s="2" t="s">
        <v>0</v>
      </c>
      <c r="J3" s="1" t="s">
        <v>4</v>
      </c>
    </row>
    <row r="4" spans="1:20" x14ac:dyDescent="0.2">
      <c r="B4" s="1" t="s">
        <v>1</v>
      </c>
      <c r="C4" s="1" t="s">
        <v>2</v>
      </c>
      <c r="E4" s="1" t="s">
        <v>1</v>
      </c>
      <c r="F4" s="1" t="s">
        <v>2</v>
      </c>
      <c r="H4" s="1" t="s">
        <v>3</v>
      </c>
      <c r="J4" s="1" t="s">
        <v>5</v>
      </c>
      <c r="K4" s="1" t="s">
        <v>3</v>
      </c>
      <c r="M4" s="1" t="s">
        <v>1</v>
      </c>
      <c r="N4" s="1" t="s">
        <v>2</v>
      </c>
      <c r="O4" s="1" t="s">
        <v>1</v>
      </c>
      <c r="P4" s="1" t="s">
        <v>2</v>
      </c>
      <c r="Q4" s="1" t="s">
        <v>8</v>
      </c>
      <c r="S4" s="1" t="s">
        <v>1</v>
      </c>
      <c r="T4" s="1" t="s">
        <v>2</v>
      </c>
    </row>
    <row r="5" spans="1:20" x14ac:dyDescent="0.2">
      <c r="A5" s="1">
        <v>0</v>
      </c>
      <c r="B5" s="1">
        <f>MAX(A5-8,0)</f>
        <v>0</v>
      </c>
      <c r="C5" s="1">
        <f>-B5</f>
        <v>0</v>
      </c>
      <c r="E5" s="1">
        <f>B5-0.4</f>
        <v>-0.4</v>
      </c>
      <c r="F5" s="1">
        <f>C5+0.4</f>
        <v>0.4</v>
      </c>
      <c r="H5" s="1">
        <f>A5-7.7</f>
        <v>-7.7</v>
      </c>
      <c r="J5" s="3">
        <f>E5/0.4</f>
        <v>-1</v>
      </c>
      <c r="K5" s="3">
        <f>H5/7.7</f>
        <v>-1</v>
      </c>
      <c r="M5" s="1">
        <f>MAX(-A5+8,0)</f>
        <v>8</v>
      </c>
      <c r="N5" s="1">
        <f>-M5</f>
        <v>-8</v>
      </c>
      <c r="O5" s="1">
        <f>M5-0.5</f>
        <v>7.5</v>
      </c>
      <c r="P5" s="1">
        <f>N5+0.5</f>
        <v>-7.5</v>
      </c>
      <c r="Q5" s="1">
        <f>O5+H5</f>
        <v>-0.20000000000000018</v>
      </c>
      <c r="S5" s="1">
        <f>A5-7.8</f>
        <v>-7.8</v>
      </c>
      <c r="T5" s="1">
        <f>-S5</f>
        <v>7.8</v>
      </c>
    </row>
    <row r="6" spans="1:20" x14ac:dyDescent="0.2">
      <c r="A6" s="1">
        <v>1</v>
      </c>
      <c r="B6" s="1">
        <f t="shared" ref="B6:B19" si="0">MAX(A6-8,0)</f>
        <v>0</v>
      </c>
      <c r="C6" s="1">
        <f t="shared" ref="C6:C19" si="1">-B6</f>
        <v>0</v>
      </c>
      <c r="E6" s="1">
        <f t="shared" ref="E6:E19" si="2">B6-0.4</f>
        <v>-0.4</v>
      </c>
      <c r="F6" s="1">
        <f t="shared" ref="F6:F19" si="3">C6+0.4</f>
        <v>0.4</v>
      </c>
      <c r="H6" s="1">
        <f t="shared" ref="H6:H19" si="4">A6-7.7</f>
        <v>-6.7</v>
      </c>
      <c r="J6" s="3">
        <f t="shared" ref="J6:J19" si="5">E6/0.4</f>
        <v>-1</v>
      </c>
      <c r="K6" s="3">
        <f t="shared" ref="K6:K19" si="6">H6/7.7</f>
        <v>-0.87012987012987009</v>
      </c>
      <c r="M6" s="1">
        <f t="shared" ref="M6:M19" si="7">MAX(-A6+8,0)</f>
        <v>7</v>
      </c>
      <c r="N6" s="1">
        <f t="shared" ref="N6:N19" si="8">-M6</f>
        <v>-7</v>
      </c>
      <c r="O6" s="1">
        <f t="shared" ref="O6:O19" si="9">M6-0.5</f>
        <v>6.5</v>
      </c>
      <c r="P6" s="1">
        <f t="shared" ref="P6:P19" si="10">N6+0.5</f>
        <v>-6.5</v>
      </c>
      <c r="Q6" s="1">
        <f t="shared" ref="Q6:Q19" si="11">O6+H6</f>
        <v>-0.20000000000000018</v>
      </c>
      <c r="S6" s="1">
        <f t="shared" ref="S6:S19" si="12">A6-7.8</f>
        <v>-6.8</v>
      </c>
      <c r="T6" s="1">
        <f t="shared" ref="T6:T19" si="13">-S6</f>
        <v>6.8</v>
      </c>
    </row>
    <row r="7" spans="1:20" x14ac:dyDescent="0.2">
      <c r="A7" s="1">
        <v>2</v>
      </c>
      <c r="B7" s="1">
        <f t="shared" si="0"/>
        <v>0</v>
      </c>
      <c r="C7" s="1">
        <f t="shared" si="1"/>
        <v>0</v>
      </c>
      <c r="E7" s="1">
        <f t="shared" si="2"/>
        <v>-0.4</v>
      </c>
      <c r="F7" s="1">
        <f t="shared" si="3"/>
        <v>0.4</v>
      </c>
      <c r="H7" s="1">
        <f t="shared" si="4"/>
        <v>-5.7</v>
      </c>
      <c r="J7" s="3">
        <f t="shared" si="5"/>
        <v>-1</v>
      </c>
      <c r="K7" s="3">
        <f t="shared" si="6"/>
        <v>-0.74025974025974028</v>
      </c>
      <c r="M7" s="1">
        <f t="shared" si="7"/>
        <v>6</v>
      </c>
      <c r="N7" s="1">
        <f t="shared" si="8"/>
        <v>-6</v>
      </c>
      <c r="O7" s="1">
        <f t="shared" si="9"/>
        <v>5.5</v>
      </c>
      <c r="P7" s="1">
        <f t="shared" si="10"/>
        <v>-5.5</v>
      </c>
      <c r="Q7" s="1">
        <f t="shared" si="11"/>
        <v>-0.20000000000000018</v>
      </c>
      <c r="S7" s="1">
        <f t="shared" si="12"/>
        <v>-5.8</v>
      </c>
      <c r="T7" s="1">
        <f t="shared" si="13"/>
        <v>5.8</v>
      </c>
    </row>
    <row r="8" spans="1:20" x14ac:dyDescent="0.2">
      <c r="A8" s="1">
        <v>3</v>
      </c>
      <c r="B8" s="1">
        <f t="shared" si="0"/>
        <v>0</v>
      </c>
      <c r="C8" s="1">
        <f t="shared" si="1"/>
        <v>0</v>
      </c>
      <c r="E8" s="1">
        <f t="shared" si="2"/>
        <v>-0.4</v>
      </c>
      <c r="F8" s="1">
        <f t="shared" si="3"/>
        <v>0.4</v>
      </c>
      <c r="H8" s="1">
        <f t="shared" si="4"/>
        <v>-4.7</v>
      </c>
      <c r="J8" s="3">
        <f t="shared" si="5"/>
        <v>-1</v>
      </c>
      <c r="K8" s="3">
        <f t="shared" si="6"/>
        <v>-0.61038961038961037</v>
      </c>
      <c r="M8" s="1">
        <f t="shared" si="7"/>
        <v>5</v>
      </c>
      <c r="N8" s="1">
        <f t="shared" si="8"/>
        <v>-5</v>
      </c>
      <c r="O8" s="1">
        <f t="shared" si="9"/>
        <v>4.5</v>
      </c>
      <c r="P8" s="1">
        <f t="shared" si="10"/>
        <v>-4.5</v>
      </c>
      <c r="Q8" s="1">
        <f t="shared" si="11"/>
        <v>-0.20000000000000018</v>
      </c>
      <c r="S8" s="1">
        <f t="shared" si="12"/>
        <v>-4.8</v>
      </c>
      <c r="T8" s="1">
        <f t="shared" si="13"/>
        <v>4.8</v>
      </c>
    </row>
    <row r="9" spans="1:20" x14ac:dyDescent="0.2">
      <c r="A9" s="1">
        <v>4</v>
      </c>
      <c r="B9" s="1">
        <f t="shared" si="0"/>
        <v>0</v>
      </c>
      <c r="C9" s="1">
        <f t="shared" si="1"/>
        <v>0</v>
      </c>
      <c r="E9" s="1">
        <f t="shared" si="2"/>
        <v>-0.4</v>
      </c>
      <c r="F9" s="1">
        <f t="shared" si="3"/>
        <v>0.4</v>
      </c>
      <c r="H9" s="1">
        <f t="shared" si="4"/>
        <v>-3.7</v>
      </c>
      <c r="J9" s="3">
        <f t="shared" si="5"/>
        <v>-1</v>
      </c>
      <c r="K9" s="3">
        <f t="shared" si="6"/>
        <v>-0.48051948051948051</v>
      </c>
      <c r="M9" s="1">
        <f t="shared" si="7"/>
        <v>4</v>
      </c>
      <c r="N9" s="1">
        <f t="shared" si="8"/>
        <v>-4</v>
      </c>
      <c r="O9" s="1">
        <f t="shared" si="9"/>
        <v>3.5</v>
      </c>
      <c r="P9" s="1">
        <f t="shared" si="10"/>
        <v>-3.5</v>
      </c>
      <c r="Q9" s="1">
        <f t="shared" si="11"/>
        <v>-0.20000000000000018</v>
      </c>
      <c r="S9" s="1">
        <f t="shared" si="12"/>
        <v>-3.8</v>
      </c>
      <c r="T9" s="1">
        <f t="shared" si="13"/>
        <v>3.8</v>
      </c>
    </row>
    <row r="10" spans="1:20" x14ac:dyDescent="0.2">
      <c r="A10" s="1">
        <v>5</v>
      </c>
      <c r="B10" s="1">
        <f t="shared" si="0"/>
        <v>0</v>
      </c>
      <c r="C10" s="1">
        <f t="shared" si="1"/>
        <v>0</v>
      </c>
      <c r="E10" s="1">
        <f t="shared" si="2"/>
        <v>-0.4</v>
      </c>
      <c r="F10" s="1">
        <f t="shared" si="3"/>
        <v>0.4</v>
      </c>
      <c r="H10" s="1">
        <f t="shared" si="4"/>
        <v>-2.7</v>
      </c>
      <c r="J10" s="3">
        <f t="shared" si="5"/>
        <v>-1</v>
      </c>
      <c r="K10" s="3">
        <f t="shared" si="6"/>
        <v>-0.35064935064935066</v>
      </c>
      <c r="M10" s="1">
        <f t="shared" si="7"/>
        <v>3</v>
      </c>
      <c r="N10" s="1">
        <f t="shared" si="8"/>
        <v>-3</v>
      </c>
      <c r="O10" s="1">
        <f t="shared" si="9"/>
        <v>2.5</v>
      </c>
      <c r="P10" s="1">
        <f t="shared" si="10"/>
        <v>-2.5</v>
      </c>
      <c r="Q10" s="1">
        <f t="shared" si="11"/>
        <v>-0.20000000000000018</v>
      </c>
      <c r="S10" s="1">
        <f t="shared" si="12"/>
        <v>-2.8</v>
      </c>
      <c r="T10" s="1">
        <f t="shared" si="13"/>
        <v>2.8</v>
      </c>
    </row>
    <row r="11" spans="1:20" x14ac:dyDescent="0.2">
      <c r="A11" s="1">
        <v>6</v>
      </c>
      <c r="B11" s="1">
        <f t="shared" si="0"/>
        <v>0</v>
      </c>
      <c r="C11" s="1">
        <f t="shared" si="1"/>
        <v>0</v>
      </c>
      <c r="E11" s="1">
        <f t="shared" si="2"/>
        <v>-0.4</v>
      </c>
      <c r="F11" s="1">
        <f t="shared" si="3"/>
        <v>0.4</v>
      </c>
      <c r="H11" s="1">
        <f t="shared" si="4"/>
        <v>-1.7000000000000002</v>
      </c>
      <c r="J11" s="3">
        <f t="shared" si="5"/>
        <v>-1</v>
      </c>
      <c r="K11" s="3">
        <f t="shared" si="6"/>
        <v>-0.2207792207792208</v>
      </c>
      <c r="M11" s="1">
        <f t="shared" si="7"/>
        <v>2</v>
      </c>
      <c r="N11" s="1">
        <f t="shared" si="8"/>
        <v>-2</v>
      </c>
      <c r="O11" s="1">
        <f t="shared" si="9"/>
        <v>1.5</v>
      </c>
      <c r="P11" s="1">
        <f t="shared" si="10"/>
        <v>-1.5</v>
      </c>
      <c r="Q11" s="1">
        <f t="shared" si="11"/>
        <v>-0.20000000000000018</v>
      </c>
      <c r="S11" s="1">
        <f t="shared" si="12"/>
        <v>-1.7999999999999998</v>
      </c>
      <c r="T11" s="1">
        <f t="shared" si="13"/>
        <v>1.7999999999999998</v>
      </c>
    </row>
    <row r="12" spans="1:20" x14ac:dyDescent="0.2">
      <c r="A12" s="1">
        <v>7</v>
      </c>
      <c r="B12" s="1">
        <f t="shared" si="0"/>
        <v>0</v>
      </c>
      <c r="C12" s="1">
        <f t="shared" si="1"/>
        <v>0</v>
      </c>
      <c r="E12" s="1">
        <f t="shared" si="2"/>
        <v>-0.4</v>
      </c>
      <c r="F12" s="1">
        <f t="shared" si="3"/>
        <v>0.4</v>
      </c>
      <c r="H12" s="1">
        <f t="shared" si="4"/>
        <v>-0.70000000000000018</v>
      </c>
      <c r="J12" s="3">
        <f t="shared" si="5"/>
        <v>-1</v>
      </c>
      <c r="K12" s="3">
        <f t="shared" si="6"/>
        <v>-9.0909090909090925E-2</v>
      </c>
      <c r="M12" s="1">
        <f t="shared" si="7"/>
        <v>1</v>
      </c>
      <c r="N12" s="1">
        <f t="shared" si="8"/>
        <v>-1</v>
      </c>
      <c r="O12" s="1">
        <f t="shared" si="9"/>
        <v>0.5</v>
      </c>
      <c r="P12" s="1">
        <f t="shared" si="10"/>
        <v>-0.5</v>
      </c>
      <c r="Q12" s="1">
        <f t="shared" si="11"/>
        <v>-0.20000000000000018</v>
      </c>
      <c r="S12" s="1">
        <f t="shared" si="12"/>
        <v>-0.79999999999999982</v>
      </c>
      <c r="T12" s="1">
        <f t="shared" si="13"/>
        <v>0.79999999999999982</v>
      </c>
    </row>
    <row r="13" spans="1:20" x14ac:dyDescent="0.2">
      <c r="A13" s="1">
        <v>8</v>
      </c>
      <c r="B13" s="1">
        <f t="shared" si="0"/>
        <v>0</v>
      </c>
      <c r="C13" s="1">
        <f t="shared" si="1"/>
        <v>0</v>
      </c>
      <c r="E13" s="1">
        <f t="shared" si="2"/>
        <v>-0.4</v>
      </c>
      <c r="F13" s="1">
        <f t="shared" si="3"/>
        <v>0.4</v>
      </c>
      <c r="H13" s="1">
        <f t="shared" si="4"/>
        <v>0.29999999999999982</v>
      </c>
      <c r="J13" s="3">
        <f t="shared" si="5"/>
        <v>-1</v>
      </c>
      <c r="K13" s="3">
        <f t="shared" si="6"/>
        <v>3.8961038961038939E-2</v>
      </c>
      <c r="M13" s="1">
        <f t="shared" si="7"/>
        <v>0</v>
      </c>
      <c r="N13" s="1">
        <f t="shared" si="8"/>
        <v>0</v>
      </c>
      <c r="O13" s="1">
        <f t="shared" si="9"/>
        <v>-0.5</v>
      </c>
      <c r="P13" s="1">
        <f t="shared" si="10"/>
        <v>0.5</v>
      </c>
      <c r="Q13" s="1">
        <f t="shared" si="11"/>
        <v>-0.20000000000000018</v>
      </c>
      <c r="S13" s="1">
        <f t="shared" si="12"/>
        <v>0.20000000000000018</v>
      </c>
      <c r="T13" s="1">
        <f t="shared" si="13"/>
        <v>-0.20000000000000018</v>
      </c>
    </row>
    <row r="14" spans="1:20" x14ac:dyDescent="0.2">
      <c r="A14" s="1">
        <v>9</v>
      </c>
      <c r="B14" s="1">
        <f t="shared" si="0"/>
        <v>1</v>
      </c>
      <c r="C14" s="1">
        <f t="shared" si="1"/>
        <v>-1</v>
      </c>
      <c r="E14" s="1">
        <f t="shared" si="2"/>
        <v>0.6</v>
      </c>
      <c r="F14" s="1">
        <f t="shared" si="3"/>
        <v>-0.6</v>
      </c>
      <c r="H14" s="1">
        <f t="shared" si="4"/>
        <v>1.2999999999999998</v>
      </c>
      <c r="J14" s="3">
        <f t="shared" si="5"/>
        <v>1.4999999999999998</v>
      </c>
      <c r="K14" s="3">
        <f t="shared" si="6"/>
        <v>0.1688311688311688</v>
      </c>
      <c r="M14" s="1">
        <f t="shared" si="7"/>
        <v>0</v>
      </c>
      <c r="N14" s="1">
        <f t="shared" si="8"/>
        <v>0</v>
      </c>
      <c r="O14" s="1">
        <f t="shared" si="9"/>
        <v>-0.5</v>
      </c>
      <c r="P14" s="1">
        <f t="shared" si="10"/>
        <v>0.5</v>
      </c>
      <c r="Q14" s="1">
        <f t="shared" si="11"/>
        <v>0.79999999999999982</v>
      </c>
      <c r="S14" s="1">
        <f t="shared" si="12"/>
        <v>1.2000000000000002</v>
      </c>
      <c r="T14" s="1">
        <f t="shared" si="13"/>
        <v>-1.2000000000000002</v>
      </c>
    </row>
    <row r="15" spans="1:20" x14ac:dyDescent="0.2">
      <c r="A15" s="1">
        <v>10</v>
      </c>
      <c r="B15" s="1">
        <f t="shared" si="0"/>
        <v>2</v>
      </c>
      <c r="C15" s="1">
        <f t="shared" si="1"/>
        <v>-2</v>
      </c>
      <c r="E15" s="1">
        <f t="shared" si="2"/>
        <v>1.6</v>
      </c>
      <c r="F15" s="1">
        <f t="shared" si="3"/>
        <v>-1.6</v>
      </c>
      <c r="H15" s="1">
        <f t="shared" si="4"/>
        <v>2.2999999999999998</v>
      </c>
      <c r="J15" s="3">
        <f t="shared" si="5"/>
        <v>4</v>
      </c>
      <c r="K15" s="3">
        <f t="shared" si="6"/>
        <v>0.29870129870129869</v>
      </c>
      <c r="M15" s="1">
        <f t="shared" si="7"/>
        <v>0</v>
      </c>
      <c r="N15" s="1">
        <f t="shared" si="8"/>
        <v>0</v>
      </c>
      <c r="O15" s="1">
        <f t="shared" si="9"/>
        <v>-0.5</v>
      </c>
      <c r="P15" s="1">
        <f t="shared" si="10"/>
        <v>0.5</v>
      </c>
      <c r="Q15" s="1">
        <f t="shared" si="11"/>
        <v>1.7999999999999998</v>
      </c>
      <c r="S15" s="1">
        <f t="shared" si="12"/>
        <v>2.2000000000000002</v>
      </c>
      <c r="T15" s="1">
        <f t="shared" si="13"/>
        <v>-2.2000000000000002</v>
      </c>
    </row>
    <row r="16" spans="1:20" x14ac:dyDescent="0.2">
      <c r="A16" s="1">
        <v>11</v>
      </c>
      <c r="B16" s="1">
        <f t="shared" si="0"/>
        <v>3</v>
      </c>
      <c r="C16" s="1">
        <f t="shared" si="1"/>
        <v>-3</v>
      </c>
      <c r="E16" s="1">
        <f t="shared" si="2"/>
        <v>2.6</v>
      </c>
      <c r="F16" s="1">
        <f t="shared" si="3"/>
        <v>-2.6</v>
      </c>
      <c r="H16" s="1">
        <f t="shared" si="4"/>
        <v>3.3</v>
      </c>
      <c r="J16" s="3">
        <f t="shared" si="5"/>
        <v>6.5</v>
      </c>
      <c r="K16" s="3">
        <f t="shared" si="6"/>
        <v>0.42857142857142855</v>
      </c>
      <c r="M16" s="1">
        <f t="shared" si="7"/>
        <v>0</v>
      </c>
      <c r="N16" s="1">
        <f t="shared" si="8"/>
        <v>0</v>
      </c>
      <c r="O16" s="1">
        <f t="shared" si="9"/>
        <v>-0.5</v>
      </c>
      <c r="P16" s="1">
        <f t="shared" si="10"/>
        <v>0.5</v>
      </c>
      <c r="Q16" s="1">
        <f t="shared" si="11"/>
        <v>2.8</v>
      </c>
      <c r="S16" s="1">
        <f t="shared" si="12"/>
        <v>3.2</v>
      </c>
      <c r="T16" s="1">
        <f t="shared" si="13"/>
        <v>-3.2</v>
      </c>
    </row>
    <row r="17" spans="1:20" x14ac:dyDescent="0.2">
      <c r="A17" s="1">
        <v>12</v>
      </c>
      <c r="B17" s="1">
        <f t="shared" si="0"/>
        <v>4</v>
      </c>
      <c r="C17" s="1">
        <f t="shared" si="1"/>
        <v>-4</v>
      </c>
      <c r="E17" s="1">
        <f t="shared" si="2"/>
        <v>3.6</v>
      </c>
      <c r="F17" s="1">
        <f t="shared" si="3"/>
        <v>-3.6</v>
      </c>
      <c r="H17" s="1">
        <f t="shared" si="4"/>
        <v>4.3</v>
      </c>
      <c r="J17" s="3">
        <f t="shared" si="5"/>
        <v>9</v>
      </c>
      <c r="K17" s="3">
        <f t="shared" si="6"/>
        <v>0.55844155844155841</v>
      </c>
      <c r="M17" s="1">
        <f t="shared" si="7"/>
        <v>0</v>
      </c>
      <c r="N17" s="1">
        <f t="shared" si="8"/>
        <v>0</v>
      </c>
      <c r="O17" s="1">
        <f t="shared" si="9"/>
        <v>-0.5</v>
      </c>
      <c r="P17" s="1">
        <f t="shared" si="10"/>
        <v>0.5</v>
      </c>
      <c r="Q17" s="1">
        <f t="shared" si="11"/>
        <v>3.8</v>
      </c>
      <c r="S17" s="1">
        <f t="shared" si="12"/>
        <v>4.2</v>
      </c>
      <c r="T17" s="1">
        <f t="shared" si="13"/>
        <v>-4.2</v>
      </c>
    </row>
    <row r="18" spans="1:20" x14ac:dyDescent="0.2">
      <c r="A18" s="1">
        <v>13</v>
      </c>
      <c r="B18" s="1">
        <f t="shared" si="0"/>
        <v>5</v>
      </c>
      <c r="C18" s="1">
        <f t="shared" si="1"/>
        <v>-5</v>
      </c>
      <c r="E18" s="1">
        <f t="shared" si="2"/>
        <v>4.5999999999999996</v>
      </c>
      <c r="F18" s="1">
        <f t="shared" si="3"/>
        <v>-4.5999999999999996</v>
      </c>
      <c r="H18" s="1">
        <f t="shared" si="4"/>
        <v>5.3</v>
      </c>
      <c r="J18" s="3">
        <f t="shared" si="5"/>
        <v>11.499999999999998</v>
      </c>
      <c r="K18" s="3">
        <f t="shared" si="6"/>
        <v>0.68831168831168832</v>
      </c>
      <c r="M18" s="1">
        <f t="shared" si="7"/>
        <v>0</v>
      </c>
      <c r="N18" s="1">
        <f t="shared" si="8"/>
        <v>0</v>
      </c>
      <c r="O18" s="1">
        <f t="shared" si="9"/>
        <v>-0.5</v>
      </c>
      <c r="P18" s="1">
        <f t="shared" si="10"/>
        <v>0.5</v>
      </c>
      <c r="Q18" s="1">
        <f t="shared" si="11"/>
        <v>4.8</v>
      </c>
      <c r="S18" s="1">
        <f t="shared" si="12"/>
        <v>5.2</v>
      </c>
      <c r="T18" s="1">
        <f t="shared" si="13"/>
        <v>-5.2</v>
      </c>
    </row>
    <row r="19" spans="1:20" x14ac:dyDescent="0.2">
      <c r="A19" s="1">
        <v>14</v>
      </c>
      <c r="B19" s="1">
        <f t="shared" si="0"/>
        <v>6</v>
      </c>
      <c r="C19" s="1">
        <f t="shared" si="1"/>
        <v>-6</v>
      </c>
      <c r="E19" s="1">
        <f t="shared" si="2"/>
        <v>5.6</v>
      </c>
      <c r="F19" s="1">
        <f t="shared" si="3"/>
        <v>-5.6</v>
      </c>
      <c r="H19" s="1">
        <f t="shared" si="4"/>
        <v>6.3</v>
      </c>
      <c r="J19" s="3">
        <f t="shared" si="5"/>
        <v>13.999999999999998</v>
      </c>
      <c r="K19" s="3">
        <f t="shared" si="6"/>
        <v>0.81818181818181812</v>
      </c>
      <c r="M19" s="1">
        <f t="shared" si="7"/>
        <v>0</v>
      </c>
      <c r="N19" s="1">
        <f t="shared" si="8"/>
        <v>0</v>
      </c>
      <c r="O19" s="1">
        <f t="shared" si="9"/>
        <v>-0.5</v>
      </c>
      <c r="P19" s="1">
        <f t="shared" si="10"/>
        <v>0.5</v>
      </c>
      <c r="Q19" s="1">
        <f t="shared" si="11"/>
        <v>5.8</v>
      </c>
      <c r="S19" s="1">
        <f t="shared" si="12"/>
        <v>6.2</v>
      </c>
      <c r="T19" s="1">
        <f t="shared" si="13"/>
        <v>-6.2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Fernández</dc:creator>
  <cp:lastModifiedBy>Pablo Fernández</cp:lastModifiedBy>
  <dcterms:created xsi:type="dcterms:W3CDTF">2014-06-16T17:10:55Z</dcterms:created>
  <dcterms:modified xsi:type="dcterms:W3CDTF">2014-06-16T19:08:12Z</dcterms:modified>
</cp:coreProperties>
</file>